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eohiocouncil-my.sharepoint.com/personal/lampl_theohiocouncil_org/Documents/Business Operations/Budgets/FY27/"/>
    </mc:Choice>
  </mc:AlternateContent>
  <xr:revisionPtr revIDLastSave="4" documentId="8_{3889B057-9E13-40BA-A449-B8E390244355}" xr6:coauthVersionLast="47" xr6:coauthVersionMax="47" xr10:uidLastSave="{D8E9EBBC-01F9-4816-9860-A2EA9794AC18}"/>
  <bookViews>
    <workbookView xWindow="-135" yWindow="-135" windowWidth="29070" windowHeight="15750" xr2:uid="{00000000-000D-0000-FFFF-FFFF00000000}"/>
  </bookViews>
  <sheets>
    <sheet name="Budget  Overview" sheetId="1" r:id="rId1"/>
  </sheets>
  <definedNames>
    <definedName name="_xlnm.Print_Area" localSheetId="0">'Budget  Overview'!$A$1:$E$89</definedName>
    <definedName name="_xlnm.Print_Titles" localSheetId="0">'Budget  Overview'!$5:$6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1" l="1"/>
  <c r="D85" i="1"/>
  <c r="D35" i="1" l="1"/>
  <c r="D30" i="1"/>
  <c r="B30" i="1"/>
  <c r="B86" i="1"/>
  <c r="B85" i="1"/>
  <c r="B56" i="1"/>
  <c r="B37" i="1"/>
  <c r="B46" i="1" s="1"/>
  <c r="B35" i="1"/>
  <c r="B22" i="1"/>
  <c r="B18" i="1"/>
  <c r="B14" i="1"/>
  <c r="D14" i="1"/>
  <c r="B23" i="1" l="1"/>
  <c r="B31" i="1" s="1"/>
  <c r="B47" i="1"/>
  <c r="B57" i="1" s="1"/>
  <c r="E45" i="1"/>
  <c r="E44" i="1"/>
  <c r="E43" i="1"/>
  <c r="E42" i="1"/>
  <c r="E41" i="1"/>
  <c r="E40" i="1"/>
  <c r="E39" i="1"/>
  <c r="E38" i="1"/>
  <c r="E34" i="1"/>
  <c r="E28" i="1"/>
  <c r="E27" i="1"/>
  <c r="E26" i="1"/>
  <c r="E25" i="1"/>
  <c r="E21" i="1"/>
  <c r="E17" i="1"/>
  <c r="E16" i="1"/>
  <c r="E13" i="1"/>
  <c r="E12" i="1"/>
  <c r="E11" i="1"/>
  <c r="E10" i="1"/>
  <c r="E89" i="1"/>
  <c r="E76" i="1"/>
  <c r="E77" i="1"/>
  <c r="E78" i="1"/>
  <c r="E79" i="1"/>
  <c r="E80" i="1"/>
  <c r="E81" i="1"/>
  <c r="E83" i="1"/>
  <c r="E84" i="1"/>
  <c r="B58" i="1" l="1"/>
  <c r="B88" i="1" s="1"/>
  <c r="E66" i="1"/>
  <c r="E67" i="1"/>
  <c r="E68" i="1"/>
  <c r="E69" i="1"/>
  <c r="E70" i="1"/>
  <c r="E71" i="1"/>
  <c r="E72" i="1"/>
  <c r="E73" i="1"/>
  <c r="E74" i="1"/>
  <c r="E75" i="1"/>
  <c r="E61" i="1"/>
  <c r="E62" i="1"/>
  <c r="E63" i="1"/>
  <c r="E64" i="1"/>
  <c r="E65" i="1"/>
  <c r="E50" i="1"/>
  <c r="E51" i="1"/>
  <c r="E52" i="1"/>
  <c r="E53" i="1"/>
  <c r="E54" i="1"/>
  <c r="E55" i="1"/>
  <c r="E49" i="1"/>
  <c r="E35" i="1"/>
  <c r="D56" i="1" l="1"/>
  <c r="E56" i="1" s="1"/>
  <c r="E86" i="1"/>
  <c r="D37" i="1" l="1"/>
  <c r="D47" i="1" s="1"/>
  <c r="D57" i="1" s="1"/>
  <c r="E85" i="1"/>
  <c r="E14" i="1"/>
  <c r="D46" i="1" l="1"/>
  <c r="E46" i="1" s="1"/>
  <c r="E37" i="1"/>
  <c r="D22" i="1" l="1"/>
  <c r="E22" i="1" s="1"/>
  <c r="E87" i="1" l="1"/>
  <c r="E47" i="1"/>
  <c r="E30" i="1"/>
  <c r="D18" i="1"/>
  <c r="E18" i="1" s="1"/>
  <c r="E57" i="1" l="1"/>
  <c r="D23" i="1"/>
  <c r="D31" i="1" s="1"/>
  <c r="E31" i="1" l="1"/>
  <c r="E23" i="1"/>
  <c r="D58" i="1" l="1"/>
  <c r="D88" i="1" s="1"/>
  <c r="E58" i="1" l="1"/>
  <c r="E88" i="1"/>
</calcChain>
</file>

<file path=xl/sharedStrings.xml><?xml version="1.0" encoding="utf-8"?>
<sst xmlns="http://schemas.openxmlformats.org/spreadsheetml/2006/main" count="150" uniqueCount="93">
  <si>
    <t>Revenue</t>
  </si>
  <si>
    <t xml:space="preserve">   40000 Revenues</t>
  </si>
  <si>
    <t xml:space="preserve">      41000 Member Revenue</t>
  </si>
  <si>
    <t xml:space="preserve">         41010 Member Dues</t>
  </si>
  <si>
    <t xml:space="preserve">         41025 Affiliate Member Dues</t>
  </si>
  <si>
    <t xml:space="preserve">         41050 OTP Division Fees</t>
  </si>
  <si>
    <t xml:space="preserve">      Total 41000 Member Revenue</t>
  </si>
  <si>
    <t xml:space="preserve">      42000 Annual Conference</t>
  </si>
  <si>
    <t xml:space="preserve">         42100 Registration Fees</t>
  </si>
  <si>
    <t xml:space="preserve">         42200 Sponsorships</t>
  </si>
  <si>
    <t xml:space="preserve">      Total 42000 Annual Conference</t>
  </si>
  <si>
    <t xml:space="preserve">      44000 Grant and Other Income</t>
  </si>
  <si>
    <t xml:space="preserve">         44200 Other Income</t>
  </si>
  <si>
    <t xml:space="preserve">      Total 44000 Grant and Other Income</t>
  </si>
  <si>
    <t xml:space="preserve">   Total 40000 Revenues</t>
  </si>
  <si>
    <t xml:space="preserve">   47000 Products and Services</t>
  </si>
  <si>
    <t xml:space="preserve">      47200 Fleet Management Program</t>
  </si>
  <si>
    <t xml:space="preserve">      47400 Salary Survey and Other Directories</t>
  </si>
  <si>
    <t xml:space="preserve">      47700 Unemployment Services Trust Program</t>
  </si>
  <si>
    <t xml:space="preserve">      47800 Workers Comp Group Rating Program</t>
  </si>
  <si>
    <t xml:space="preserve">   Total 47000 Products and Services</t>
  </si>
  <si>
    <t>Total Revenue</t>
  </si>
  <si>
    <t>Cost of Goods Sold</t>
  </si>
  <si>
    <t xml:space="preserve">   51000 Salaries and Personnel Services</t>
  </si>
  <si>
    <t xml:space="preserve">      51100 Salaries</t>
  </si>
  <si>
    <t xml:space="preserve">      51200 Payroll Taxes</t>
  </si>
  <si>
    <t xml:space="preserve">      51300 Employee Benefits</t>
  </si>
  <si>
    <t xml:space="preserve">         51325 SEP Retirement</t>
  </si>
  <si>
    <t xml:space="preserve">         51350 Health Insurance</t>
  </si>
  <si>
    <t xml:space="preserve">         51375 Dental Insurance</t>
  </si>
  <si>
    <t xml:space="preserve">         51400 Vision Insurance</t>
  </si>
  <si>
    <t xml:space="preserve">         51425 Life Insurance/AD&amp;D</t>
  </si>
  <si>
    <t xml:space="preserve">         51450 Long-Term Disability Insurance</t>
  </si>
  <si>
    <t xml:space="preserve">         51475 Parking</t>
  </si>
  <si>
    <t xml:space="preserve">         51500 Cell Phone Reimbursement</t>
  </si>
  <si>
    <t xml:space="preserve">         51525 Professional Licenses</t>
  </si>
  <si>
    <t xml:space="preserve">      Total 51300 Employee Benefits</t>
  </si>
  <si>
    <t xml:space="preserve">   Total 51000 Salaries and Personnel Services</t>
  </si>
  <si>
    <t xml:space="preserve">   52000 Contract Services</t>
  </si>
  <si>
    <t xml:space="preserve">      52100 Accounting</t>
  </si>
  <si>
    <t xml:space="preserve">      52200 Audit</t>
  </si>
  <si>
    <t xml:space="preserve">      52300 Consulting Services</t>
  </si>
  <si>
    <t xml:space="preserve">      52400 Legal</t>
  </si>
  <si>
    <t xml:space="preserve">      52500 Legislative/Lobbying/Media</t>
  </si>
  <si>
    <t xml:space="preserve">      52700 Payroll Processing</t>
  </si>
  <si>
    <t xml:space="preserve">      52800 IT Maintenance</t>
  </si>
  <si>
    <t xml:space="preserve">   Total 52000 Contract Services</t>
  </si>
  <si>
    <t>Total Cost of Goods Sold</t>
  </si>
  <si>
    <t>Gross Profit</t>
  </si>
  <si>
    <t>Expenditures</t>
  </si>
  <si>
    <t xml:space="preserve">   62000 Operating Expenses</t>
  </si>
  <si>
    <t xml:space="preserve">      62100 Auto Lease/Expense Allowance</t>
  </si>
  <si>
    <t xml:space="preserve">      62200 Beverage Services &amp; Kitchen Supplies</t>
  </si>
  <si>
    <t xml:space="preserve">      62250 Contractors</t>
  </si>
  <si>
    <t xml:space="preserve">      62400 Depreciation &amp; Amortization</t>
  </si>
  <si>
    <t xml:space="preserve">      62500 Organizational Membership Dues</t>
  </si>
  <si>
    <t xml:space="preserve">      62600 Equipment Rental/Maintenance</t>
  </si>
  <si>
    <t xml:space="preserve">      62700 Gifts &amp; Recognitions</t>
  </si>
  <si>
    <t xml:space="preserve">      62750 Sponsorships Expense</t>
  </si>
  <si>
    <t xml:space="preserve">      62900 Insurance &amp; Bonding</t>
  </si>
  <si>
    <t xml:space="preserve">      63100 Meeting Registrations (external)</t>
  </si>
  <si>
    <t xml:space="preserve">      63200 Office Supplies</t>
  </si>
  <si>
    <t xml:space="preserve">      63300 Other Operating Expenses</t>
  </si>
  <si>
    <t xml:space="preserve">      63400 Printing &amp; Design Work</t>
  </si>
  <si>
    <t xml:space="preserve">      63600 Postage</t>
  </si>
  <si>
    <t xml:space="preserve">      63700 Publications, Subscriptions, Resources</t>
  </si>
  <si>
    <t xml:space="preserve">      63800 Rent</t>
  </si>
  <si>
    <t xml:space="preserve">      63900 Telephone/Internet/Conf Calls</t>
  </si>
  <si>
    <t xml:space="preserve">      64050 Travel - In State</t>
  </si>
  <si>
    <t xml:space="preserve">      64100 Travel - Out of State</t>
  </si>
  <si>
    <t xml:space="preserve">      64200 Web Site Service</t>
  </si>
  <si>
    <t xml:space="preserve">      66000 Council Meeting Expenses</t>
  </si>
  <si>
    <t xml:space="preserve">         66050 Membership Meetings</t>
  </si>
  <si>
    <t xml:space="preserve">         66100 Annual Conference Expense</t>
  </si>
  <si>
    <t xml:space="preserve">      Total 66000 Council Meeting Expenses</t>
  </si>
  <si>
    <t xml:space="preserve">   Total 62000 Operating Expenses</t>
  </si>
  <si>
    <t>Total Expenditures</t>
  </si>
  <si>
    <t>Net Operating Revenue</t>
  </si>
  <si>
    <t>Net Revenue</t>
  </si>
  <si>
    <t xml:space="preserve"> The Ohio Council of Behavioral Health &amp; Family Services Providers</t>
  </si>
  <si>
    <t xml:space="preserve"> </t>
  </si>
  <si>
    <t xml:space="preserve">          41075 Training/Meeting Revenue</t>
  </si>
  <si>
    <t xml:space="preserve">      62075 Bank Charges &amp; Credit Card Fees</t>
  </si>
  <si>
    <t xml:space="preserve">          44100 Grant</t>
  </si>
  <si>
    <t>FY 2026</t>
  </si>
  <si>
    <t>% Change FY 25</t>
  </si>
  <si>
    <t>Budget Total</t>
  </si>
  <si>
    <t>October 2026- September 2027</t>
  </si>
  <si>
    <t>FY 2027</t>
  </si>
  <si>
    <t xml:space="preserve">FY 2027 Total </t>
  </si>
  <si>
    <t xml:space="preserve">      47850 PEO Program</t>
  </si>
  <si>
    <t xml:space="preserve">Budget Overview By Business: FY 2027 Proposed Budget - FY26 P&amp;L </t>
  </si>
  <si>
    <t>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</si>
</sst>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/>
    <xf numFmtId="4" fontId="2" fillId="0" borderId="1" xfId="0" applyNumberFormat="1" applyFont="1" applyBorder="1"/>
    <xf numFmtId="4" fontId="1" fillId="0" borderId="1" xfId="0" applyNumberFormat="1" applyFont="1" applyBorder="1"/>
    <xf numFmtId="0" fontId="3" fillId="0" borderId="0" xfId="0" applyFont="1"/>
    <xf numFmtId="4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3" fontId="1" fillId="0" borderId="1" xfId="0" applyNumberFormat="1" applyFont="1" applyBorder="1" applyAlignment="1">
      <alignment horizontal="left" wrapText="1"/>
    </xf>
    <xf numFmtId="4" fontId="8" fillId="0" borderId="1" xfId="0" applyNumberFormat="1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9" fillId="0" borderId="1" xfId="0" applyNumberFormat="1" applyFont="1" applyBorder="1"/>
    <xf numFmtId="43" fontId="9" fillId="0" borderId="1" xfId="0" applyNumberFormat="1" applyFont="1" applyBorder="1" applyAlignment="1">
      <alignment horizontal="left" wrapText="1"/>
    </xf>
    <xf numFmtId="4" fontId="2" fillId="2" borderId="1" xfId="0" applyNumberFormat="1" applyFont="1" applyFill="1" applyBorder="1"/>
    <xf numFmtId="4" fontId="8" fillId="2" borderId="1" xfId="0" applyNumberFormat="1" applyFont="1" applyFill="1" applyBorder="1"/>
    <xf numFmtId="4" fontId="1" fillId="2" borderId="1" xfId="0" applyNumberFormat="1" applyFont="1" applyFill="1" applyBorder="1"/>
    <xf numFmtId="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1" xfId="0" applyNumberFormat="1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wrapText="1" shrinkToFit="1"/>
    </xf>
    <xf numFmtId="0" fontId="3" fillId="0" borderId="0" xfId="0" applyFont="1" applyAlignment="1">
      <alignment horizontal="left" wrapText="1"/>
    </xf>
    <xf numFmtId="4" fontId="5" fillId="0" borderId="0" xfId="0" applyNumberFormat="1" applyFont="1" applyAlignment="1">
      <alignment horizontal="center" wrapText="1"/>
    </xf>
    <xf numFmtId="4" fontId="5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9" fontId="2" fillId="0" borderId="0" xfId="0" applyNumberFormat="1" applyFont="1" applyAlignment="1">
      <alignment horizontal="left" wrapText="1"/>
    </xf>
    <xf numFmtId="9" fontId="1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 shrinkToFit="1"/>
    </xf>
    <xf numFmtId="9" fontId="1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3"/>
  <sheetViews>
    <sheetView tabSelected="1" zoomScale="120" zoomScaleNormal="120" zoomScaleSheetLayoutView="98" workbookViewId="0">
      <pane ySplit="6" topLeftCell="A37" activePane="bottomLeft" state="frozen"/>
      <selection pane="bottomLeft" activeCell="H29" sqref="H29"/>
    </sheetView>
  </sheetViews>
  <sheetFormatPr defaultRowHeight="15" x14ac:dyDescent="0.25"/>
  <cols>
    <col min="1" max="1" width="38" customWidth="1"/>
    <col min="2" max="2" width="15.7109375" customWidth="1"/>
    <col min="3" max="3" width="4.28515625" style="22" customWidth="1"/>
    <col min="4" max="4" width="16" customWidth="1"/>
    <col min="5" max="5" width="16.5703125" customWidth="1"/>
    <col min="6" max="6" width="33.28515625" style="34" customWidth="1"/>
  </cols>
  <sheetData>
    <row r="1" spans="1:6" s="26" customFormat="1" ht="15.75" x14ac:dyDescent="0.25">
      <c r="A1" s="35" t="s">
        <v>79</v>
      </c>
      <c r="B1" s="35"/>
      <c r="C1" s="35"/>
      <c r="D1" s="35"/>
      <c r="E1" s="35"/>
      <c r="F1" s="27"/>
    </row>
    <row r="2" spans="1:6" s="26" customFormat="1" ht="15.75" x14ac:dyDescent="0.25">
      <c r="A2" s="35" t="s">
        <v>91</v>
      </c>
      <c r="B2" s="35"/>
      <c r="C2" s="35"/>
      <c r="D2" s="35"/>
      <c r="E2" s="35"/>
      <c r="F2" s="27"/>
    </row>
    <row r="3" spans="1:6" x14ac:dyDescent="0.25">
      <c r="A3" s="6" t="s">
        <v>87</v>
      </c>
      <c r="B3" s="6"/>
      <c r="C3" s="2"/>
      <c r="D3" s="6"/>
      <c r="E3" s="6"/>
      <c r="F3" s="28"/>
    </row>
    <row r="4" spans="1:6" x14ac:dyDescent="0.25">
      <c r="A4" s="3" t="s">
        <v>92</v>
      </c>
      <c r="B4" s="2"/>
      <c r="C4" s="2"/>
      <c r="D4" s="2"/>
      <c r="E4" s="2"/>
      <c r="F4" s="28"/>
    </row>
    <row r="5" spans="1:6" x14ac:dyDescent="0.25">
      <c r="B5" s="13" t="s">
        <v>84</v>
      </c>
      <c r="D5" s="13" t="s">
        <v>88</v>
      </c>
      <c r="E5" s="14" t="s">
        <v>89</v>
      </c>
      <c r="F5" s="29"/>
    </row>
    <row r="6" spans="1:6" x14ac:dyDescent="0.25">
      <c r="A6" s="3"/>
      <c r="B6" s="13" t="s">
        <v>86</v>
      </c>
      <c r="D6" s="13" t="s">
        <v>86</v>
      </c>
      <c r="E6" s="14" t="s">
        <v>85</v>
      </c>
      <c r="F6" s="30"/>
    </row>
    <row r="7" spans="1:6" x14ac:dyDescent="0.25">
      <c r="A7" s="9" t="s">
        <v>0</v>
      </c>
      <c r="B7" s="15"/>
      <c r="D7" s="15"/>
      <c r="E7" s="7"/>
      <c r="F7" s="31"/>
    </row>
    <row r="8" spans="1:6" x14ac:dyDescent="0.25">
      <c r="A8" s="9" t="s">
        <v>1</v>
      </c>
      <c r="B8" s="15"/>
      <c r="D8" s="15"/>
      <c r="E8" s="7"/>
      <c r="F8" s="31"/>
    </row>
    <row r="9" spans="1:6" x14ac:dyDescent="0.25">
      <c r="A9" s="10" t="s">
        <v>2</v>
      </c>
      <c r="B9" s="15"/>
      <c r="D9" s="15"/>
      <c r="E9" s="7"/>
      <c r="F9" s="31"/>
    </row>
    <row r="10" spans="1:6" x14ac:dyDescent="0.25">
      <c r="A10" s="10" t="s">
        <v>3</v>
      </c>
      <c r="B10" s="11">
        <v>1480634</v>
      </c>
      <c r="C10" s="22" t="s">
        <v>80</v>
      </c>
      <c r="D10" s="19">
        <v>1633075</v>
      </c>
      <c r="E10" s="8">
        <f>D10/B10</f>
        <v>1.1029565713066158</v>
      </c>
      <c r="F10" s="32"/>
    </row>
    <row r="11" spans="1:6" x14ac:dyDescent="0.25">
      <c r="A11" s="10" t="s">
        <v>4</v>
      </c>
      <c r="B11" s="18">
        <v>75000</v>
      </c>
      <c r="C11" s="22" t="s">
        <v>80</v>
      </c>
      <c r="D11" s="18">
        <v>77000</v>
      </c>
      <c r="E11" s="8">
        <f t="shared" ref="E11:E14" si="0">D11/B11</f>
        <v>1.0266666666666666</v>
      </c>
      <c r="F11" s="32"/>
    </row>
    <row r="12" spans="1:6" x14ac:dyDescent="0.25">
      <c r="A12" s="10" t="s">
        <v>5</v>
      </c>
      <c r="B12" s="18">
        <v>50600</v>
      </c>
      <c r="C12" s="22" t="s">
        <v>80</v>
      </c>
      <c r="D12" s="18">
        <v>54500</v>
      </c>
      <c r="E12" s="8">
        <f t="shared" si="0"/>
        <v>1.0770750988142292</v>
      </c>
      <c r="F12" s="32"/>
    </row>
    <row r="13" spans="1:6" x14ac:dyDescent="0.25">
      <c r="A13" s="10" t="s">
        <v>81</v>
      </c>
      <c r="B13" s="4">
        <v>70000</v>
      </c>
      <c r="C13" s="22" t="s">
        <v>80</v>
      </c>
      <c r="D13" s="4">
        <v>20000</v>
      </c>
      <c r="E13" s="8">
        <f t="shared" si="0"/>
        <v>0.2857142857142857</v>
      </c>
      <c r="F13" s="32"/>
    </row>
    <row r="14" spans="1:6" x14ac:dyDescent="0.25">
      <c r="A14" s="10" t="s">
        <v>6</v>
      </c>
      <c r="B14" s="5">
        <f>SUM(B10:B13)</f>
        <v>1676234</v>
      </c>
      <c r="D14" s="5">
        <f>SUM(D10:D13)</f>
        <v>1784575</v>
      </c>
      <c r="E14" s="8">
        <f t="shared" si="0"/>
        <v>1.0646335774122229</v>
      </c>
      <c r="F14" s="32"/>
    </row>
    <row r="15" spans="1:6" x14ac:dyDescent="0.25">
      <c r="A15" s="10" t="s">
        <v>7</v>
      </c>
      <c r="B15" s="4"/>
      <c r="D15" s="4"/>
      <c r="E15" s="8"/>
      <c r="F15" s="32"/>
    </row>
    <row r="16" spans="1:6" x14ac:dyDescent="0.25">
      <c r="A16" s="10" t="s">
        <v>8</v>
      </c>
      <c r="B16" s="11">
        <v>70000</v>
      </c>
      <c r="C16" s="22" t="s">
        <v>80</v>
      </c>
      <c r="D16" s="11">
        <v>70000</v>
      </c>
      <c r="E16" s="8">
        <f t="shared" ref="E16:E18" si="1">D16/B16</f>
        <v>1</v>
      </c>
      <c r="F16" s="32"/>
    </row>
    <row r="17" spans="1:6" x14ac:dyDescent="0.25">
      <c r="A17" s="10" t="s">
        <v>9</v>
      </c>
      <c r="B17" s="19">
        <v>80000</v>
      </c>
      <c r="C17" s="22" t="s">
        <v>80</v>
      </c>
      <c r="D17" s="19">
        <v>90000</v>
      </c>
      <c r="E17" s="8">
        <f t="shared" si="1"/>
        <v>1.125</v>
      </c>
      <c r="F17" s="32"/>
    </row>
    <row r="18" spans="1:6" x14ac:dyDescent="0.25">
      <c r="A18" s="10" t="s">
        <v>10</v>
      </c>
      <c r="B18" s="20">
        <f>SUM(B16:B17)</f>
        <v>150000</v>
      </c>
      <c r="D18" s="20">
        <f>SUM(D16:D17)</f>
        <v>160000</v>
      </c>
      <c r="E18" s="8">
        <f t="shared" si="1"/>
        <v>1.0666666666666667</v>
      </c>
      <c r="F18" s="32"/>
    </row>
    <row r="19" spans="1:6" x14ac:dyDescent="0.25">
      <c r="A19" s="10" t="s">
        <v>11</v>
      </c>
      <c r="B19" s="18"/>
      <c r="D19" s="18"/>
      <c r="E19" s="8"/>
      <c r="F19" s="32"/>
    </row>
    <row r="20" spans="1:6" x14ac:dyDescent="0.25">
      <c r="A20" s="10" t="s">
        <v>83</v>
      </c>
      <c r="B20" s="4">
        <v>0</v>
      </c>
      <c r="C20" s="22" t="s">
        <v>80</v>
      </c>
      <c r="D20" s="4">
        <v>0</v>
      </c>
      <c r="E20" s="8" t="s">
        <v>80</v>
      </c>
      <c r="F20" s="32"/>
    </row>
    <row r="21" spans="1:6" x14ac:dyDescent="0.25">
      <c r="A21" s="10" t="s">
        <v>12</v>
      </c>
      <c r="B21" s="11">
        <v>8240</v>
      </c>
      <c r="D21" s="11">
        <v>10800</v>
      </c>
      <c r="E21" s="8">
        <f t="shared" ref="E21:E23" si="2">D21/B21</f>
        <v>1.3106796116504855</v>
      </c>
      <c r="F21" s="32"/>
    </row>
    <row r="22" spans="1:6" x14ac:dyDescent="0.25">
      <c r="A22" s="10" t="s">
        <v>13</v>
      </c>
      <c r="B22" s="16">
        <f>SUM(B20:B21)</f>
        <v>8240</v>
      </c>
      <c r="D22" s="16">
        <f>SUM(D20:D21)</f>
        <v>10800</v>
      </c>
      <c r="E22" s="8">
        <f t="shared" si="2"/>
        <v>1.3106796116504855</v>
      </c>
      <c r="F22" s="32"/>
    </row>
    <row r="23" spans="1:6" x14ac:dyDescent="0.25">
      <c r="A23" s="10" t="s">
        <v>14</v>
      </c>
      <c r="B23" s="5">
        <f>SUM(B14+B18+B22)</f>
        <v>1834474</v>
      </c>
      <c r="D23" s="5">
        <f>SUM(D14+D18+D22)</f>
        <v>1955375</v>
      </c>
      <c r="E23" s="8">
        <f t="shared" si="2"/>
        <v>1.065904995110315</v>
      </c>
      <c r="F23" s="32"/>
    </row>
    <row r="24" spans="1:6" x14ac:dyDescent="0.25">
      <c r="A24" s="10" t="s">
        <v>15</v>
      </c>
      <c r="B24" s="4"/>
      <c r="D24" s="4"/>
      <c r="E24" s="8"/>
      <c r="F24" s="32"/>
    </row>
    <row r="25" spans="1:6" x14ac:dyDescent="0.25">
      <c r="A25" s="10" t="s">
        <v>16</v>
      </c>
      <c r="B25" s="4">
        <v>2500</v>
      </c>
      <c r="C25" s="22" t="s">
        <v>80</v>
      </c>
      <c r="D25" s="4">
        <v>1500</v>
      </c>
      <c r="E25" s="8">
        <f t="shared" ref="E25:E30" si="3">D25/B25</f>
        <v>0.6</v>
      </c>
      <c r="F25" s="32"/>
    </row>
    <row r="26" spans="1:6" x14ac:dyDescent="0.25">
      <c r="A26" s="25" t="s">
        <v>17</v>
      </c>
      <c r="B26" s="4">
        <v>2000</v>
      </c>
      <c r="C26" s="22" t="s">
        <v>80</v>
      </c>
      <c r="D26" s="4">
        <v>25000</v>
      </c>
      <c r="E26" s="8">
        <f t="shared" si="3"/>
        <v>12.5</v>
      </c>
      <c r="F26" s="32"/>
    </row>
    <row r="27" spans="1:6" x14ac:dyDescent="0.25">
      <c r="A27" s="25" t="s">
        <v>18</v>
      </c>
      <c r="B27" s="4">
        <v>12000</v>
      </c>
      <c r="C27" s="22" t="s">
        <v>80</v>
      </c>
      <c r="D27" s="4">
        <v>11000</v>
      </c>
      <c r="E27" s="8">
        <f t="shared" si="3"/>
        <v>0.91666666666666663</v>
      </c>
      <c r="F27" s="32"/>
    </row>
    <row r="28" spans="1:6" x14ac:dyDescent="0.25">
      <c r="A28" s="25" t="s">
        <v>19</v>
      </c>
      <c r="B28" s="4">
        <v>15000</v>
      </c>
      <c r="C28" s="22" t="s">
        <v>80</v>
      </c>
      <c r="D28" s="4">
        <v>17000</v>
      </c>
      <c r="E28" s="8">
        <f t="shared" si="3"/>
        <v>1.1333333333333333</v>
      </c>
      <c r="F28" s="32"/>
    </row>
    <row r="29" spans="1:6" x14ac:dyDescent="0.25">
      <c r="A29" s="25" t="s">
        <v>90</v>
      </c>
      <c r="B29" s="4">
        <v>0</v>
      </c>
      <c r="D29" s="4">
        <v>4000</v>
      </c>
      <c r="E29" s="8"/>
      <c r="F29" s="32"/>
    </row>
    <row r="30" spans="1:6" x14ac:dyDescent="0.25">
      <c r="A30" s="10" t="s">
        <v>20</v>
      </c>
      <c r="B30" s="5">
        <f>SUM(B25:B29)</f>
        <v>31500</v>
      </c>
      <c r="D30" s="5">
        <f>SUM(D25:D29)</f>
        <v>58500</v>
      </c>
      <c r="E30" s="8">
        <f t="shared" si="3"/>
        <v>1.8571428571428572</v>
      </c>
      <c r="F30" s="32"/>
    </row>
    <row r="31" spans="1:6" x14ac:dyDescent="0.25">
      <c r="A31" s="10" t="s">
        <v>21</v>
      </c>
      <c r="B31" s="5">
        <f>SUM(B23+B30)</f>
        <v>1865974</v>
      </c>
      <c r="D31" s="5">
        <f>SUM(D23+D30)</f>
        <v>2013875</v>
      </c>
      <c r="E31" s="8">
        <f>D31/B31</f>
        <v>1.0792620904685704</v>
      </c>
      <c r="F31" s="32"/>
    </row>
    <row r="32" spans="1:6" x14ac:dyDescent="0.25">
      <c r="A32" s="10" t="s">
        <v>22</v>
      </c>
      <c r="B32" s="4"/>
      <c r="D32" s="4"/>
      <c r="E32" s="8" t="s">
        <v>80</v>
      </c>
      <c r="F32" s="32"/>
    </row>
    <row r="33" spans="1:7" x14ac:dyDescent="0.25">
      <c r="A33" s="10" t="s">
        <v>23</v>
      </c>
      <c r="B33" s="4"/>
      <c r="D33" s="4"/>
      <c r="E33" s="8" t="s">
        <v>80</v>
      </c>
      <c r="F33" s="32"/>
    </row>
    <row r="34" spans="1:7" x14ac:dyDescent="0.25">
      <c r="A34" s="10" t="s">
        <v>24</v>
      </c>
      <c r="B34" s="11">
        <v>856570</v>
      </c>
      <c r="C34" s="23"/>
      <c r="D34" s="19">
        <v>890000</v>
      </c>
      <c r="E34" s="8">
        <f t="shared" ref="E34:E47" si="4">D34/B34</f>
        <v>1.0390277502130592</v>
      </c>
      <c r="F34" s="36"/>
    </row>
    <row r="35" spans="1:7" x14ac:dyDescent="0.25">
      <c r="A35" s="10" t="s">
        <v>25</v>
      </c>
      <c r="B35" s="18">
        <f>B34*0.08</f>
        <v>68525.600000000006</v>
      </c>
      <c r="C35" s="22" t="s">
        <v>80</v>
      </c>
      <c r="D35" s="18">
        <f>D34*0.08</f>
        <v>71200</v>
      </c>
      <c r="E35" s="8">
        <f t="shared" si="4"/>
        <v>1.0390277502130589</v>
      </c>
      <c r="F35" s="36"/>
    </row>
    <row r="36" spans="1:7" x14ac:dyDescent="0.25">
      <c r="A36" s="10" t="s">
        <v>26</v>
      </c>
      <c r="B36" s="4"/>
      <c r="D36" s="4"/>
      <c r="E36" s="8" t="s">
        <v>80</v>
      </c>
      <c r="F36" s="32"/>
    </row>
    <row r="37" spans="1:7" x14ac:dyDescent="0.25">
      <c r="A37" s="10" t="s">
        <v>27</v>
      </c>
      <c r="B37" s="18">
        <f>B34*0.09</f>
        <v>77091.3</v>
      </c>
      <c r="C37" s="22" t="s">
        <v>80</v>
      </c>
      <c r="D37" s="18">
        <f>D34*0.09</f>
        <v>80100</v>
      </c>
      <c r="E37" s="8">
        <f t="shared" si="4"/>
        <v>1.0390277502130589</v>
      </c>
      <c r="F37" s="36"/>
    </row>
    <row r="38" spans="1:7" x14ac:dyDescent="0.25">
      <c r="A38" s="10" t="s">
        <v>28</v>
      </c>
      <c r="B38" s="11">
        <v>150000</v>
      </c>
      <c r="C38" s="23" t="s">
        <v>80</v>
      </c>
      <c r="D38" s="11">
        <v>190000</v>
      </c>
      <c r="E38" s="8">
        <f t="shared" si="4"/>
        <v>1.2666666666666666</v>
      </c>
      <c r="F38" s="32"/>
    </row>
    <row r="39" spans="1:7" x14ac:dyDescent="0.25">
      <c r="A39" s="10" t="s">
        <v>29</v>
      </c>
      <c r="B39" s="19">
        <v>7000</v>
      </c>
      <c r="C39" s="23" t="s">
        <v>80</v>
      </c>
      <c r="D39" s="19">
        <v>9000</v>
      </c>
      <c r="E39" s="8">
        <f t="shared" si="4"/>
        <v>1.2857142857142858</v>
      </c>
      <c r="F39" s="32"/>
      <c r="G39" t="s">
        <v>80</v>
      </c>
    </row>
    <row r="40" spans="1:7" x14ac:dyDescent="0.25">
      <c r="A40" s="10" t="s">
        <v>30</v>
      </c>
      <c r="B40" s="19">
        <v>1500</v>
      </c>
      <c r="C40" s="23" t="s">
        <v>80</v>
      </c>
      <c r="D40" s="19">
        <v>1500</v>
      </c>
      <c r="E40" s="8">
        <f t="shared" si="4"/>
        <v>1</v>
      </c>
      <c r="F40" s="32"/>
    </row>
    <row r="41" spans="1:7" x14ac:dyDescent="0.25">
      <c r="A41" s="10" t="s">
        <v>31</v>
      </c>
      <c r="B41" s="11">
        <v>3250</v>
      </c>
      <c r="C41" s="23" t="s">
        <v>80</v>
      </c>
      <c r="D41" s="19">
        <v>3000</v>
      </c>
      <c r="E41" s="8">
        <f t="shared" si="4"/>
        <v>0.92307692307692313</v>
      </c>
      <c r="F41" s="32"/>
    </row>
    <row r="42" spans="1:7" x14ac:dyDescent="0.25">
      <c r="A42" s="10" t="s">
        <v>32</v>
      </c>
      <c r="B42" s="11">
        <v>4250</v>
      </c>
      <c r="C42" s="23" t="s">
        <v>80</v>
      </c>
      <c r="D42" s="19">
        <v>4000</v>
      </c>
      <c r="E42" s="8">
        <f t="shared" si="4"/>
        <v>0.94117647058823528</v>
      </c>
      <c r="F42" s="32"/>
    </row>
    <row r="43" spans="1:7" x14ac:dyDescent="0.25">
      <c r="A43" s="10" t="s">
        <v>33</v>
      </c>
      <c r="B43" s="11">
        <v>8000</v>
      </c>
      <c r="C43" s="22" t="s">
        <v>80</v>
      </c>
      <c r="D43" s="11">
        <v>10000</v>
      </c>
      <c r="E43" s="8">
        <f t="shared" si="4"/>
        <v>1.25</v>
      </c>
      <c r="F43" s="36"/>
    </row>
    <row r="44" spans="1:7" x14ac:dyDescent="0.25">
      <c r="A44" s="10" t="s">
        <v>34</v>
      </c>
      <c r="B44" s="11">
        <v>3360</v>
      </c>
      <c r="C44" s="22" t="s">
        <v>80</v>
      </c>
      <c r="D44" s="11">
        <v>3360</v>
      </c>
      <c r="E44" s="8">
        <f t="shared" si="4"/>
        <v>1</v>
      </c>
      <c r="F44" s="32"/>
    </row>
    <row r="45" spans="1:7" x14ac:dyDescent="0.25">
      <c r="A45" s="10" t="s">
        <v>35</v>
      </c>
      <c r="B45" s="11">
        <v>400</v>
      </c>
      <c r="C45" s="22" t="s">
        <v>80</v>
      </c>
      <c r="D45" s="11">
        <v>400</v>
      </c>
      <c r="E45" s="8">
        <f t="shared" si="4"/>
        <v>1</v>
      </c>
      <c r="F45" s="32"/>
    </row>
    <row r="46" spans="1:7" x14ac:dyDescent="0.25">
      <c r="A46" s="10" t="s">
        <v>36</v>
      </c>
      <c r="B46" s="5">
        <f>SUM(B37:B45)</f>
        <v>254851.3</v>
      </c>
      <c r="D46" s="5">
        <f>SUM(D37:D45)</f>
        <v>301360</v>
      </c>
      <c r="E46" s="8">
        <f t="shared" si="4"/>
        <v>1.1824934775690765</v>
      </c>
      <c r="F46" s="32"/>
    </row>
    <row r="47" spans="1:7" x14ac:dyDescent="0.25">
      <c r="A47" s="25" t="s">
        <v>37</v>
      </c>
      <c r="B47" s="5">
        <f>SUM(B34:B45)</f>
        <v>1179946.8999999999</v>
      </c>
      <c r="D47" s="5">
        <f>SUM(D34:D45)</f>
        <v>1262560</v>
      </c>
      <c r="E47" s="8">
        <f t="shared" si="4"/>
        <v>1.0700142523362706</v>
      </c>
      <c r="F47" s="32"/>
    </row>
    <row r="48" spans="1:7" x14ac:dyDescent="0.25">
      <c r="A48" s="10" t="s">
        <v>38</v>
      </c>
      <c r="B48" s="4"/>
      <c r="D48" s="4"/>
      <c r="E48" s="8" t="s">
        <v>80</v>
      </c>
      <c r="F48" s="32"/>
    </row>
    <row r="49" spans="1:6" x14ac:dyDescent="0.25">
      <c r="A49" s="10" t="s">
        <v>39</v>
      </c>
      <c r="B49" s="18">
        <v>18000</v>
      </c>
      <c r="C49" s="22" t="s">
        <v>80</v>
      </c>
      <c r="D49" s="18">
        <v>18000</v>
      </c>
      <c r="E49" s="8">
        <f t="shared" ref="E49:E58" si="5">D49/B49</f>
        <v>1</v>
      </c>
      <c r="F49" s="36"/>
    </row>
    <row r="50" spans="1:6" x14ac:dyDescent="0.25">
      <c r="A50" s="10" t="s">
        <v>40</v>
      </c>
      <c r="B50" s="4">
        <v>14000</v>
      </c>
      <c r="C50" s="22" t="s">
        <v>80</v>
      </c>
      <c r="D50" s="4">
        <v>15000</v>
      </c>
      <c r="E50" s="8">
        <f t="shared" si="5"/>
        <v>1.0714285714285714</v>
      </c>
      <c r="F50" s="32"/>
    </row>
    <row r="51" spans="1:6" x14ac:dyDescent="0.25">
      <c r="A51" s="10" t="s">
        <v>41</v>
      </c>
      <c r="B51" s="4">
        <v>30000</v>
      </c>
      <c r="C51" s="22" t="s">
        <v>80</v>
      </c>
      <c r="D51" s="4">
        <v>30000</v>
      </c>
      <c r="E51" s="8">
        <f t="shared" si="5"/>
        <v>1</v>
      </c>
      <c r="F51" s="32"/>
    </row>
    <row r="52" spans="1:6" x14ac:dyDescent="0.25">
      <c r="A52" s="10" t="s">
        <v>42</v>
      </c>
      <c r="B52" s="4">
        <v>50000</v>
      </c>
      <c r="C52" s="22" t="s">
        <v>80</v>
      </c>
      <c r="D52" s="4">
        <v>50000</v>
      </c>
      <c r="E52" s="8">
        <f t="shared" si="5"/>
        <v>1</v>
      </c>
      <c r="F52" s="32"/>
    </row>
    <row r="53" spans="1:6" x14ac:dyDescent="0.25">
      <c r="A53" s="10" t="s">
        <v>43</v>
      </c>
      <c r="B53" s="4">
        <v>66000</v>
      </c>
      <c r="C53" s="22" t="s">
        <v>80</v>
      </c>
      <c r="D53" s="4">
        <v>70000</v>
      </c>
      <c r="E53" s="8">
        <f t="shared" si="5"/>
        <v>1.0606060606060606</v>
      </c>
      <c r="F53" s="32"/>
    </row>
    <row r="54" spans="1:6" x14ac:dyDescent="0.25">
      <c r="A54" s="10" t="s">
        <v>44</v>
      </c>
      <c r="B54" s="4">
        <v>10500</v>
      </c>
      <c r="C54" s="22" t="s">
        <v>80</v>
      </c>
      <c r="D54" s="4">
        <v>11000</v>
      </c>
      <c r="E54" s="8">
        <f t="shared" si="5"/>
        <v>1.0476190476190477</v>
      </c>
      <c r="F54" s="32"/>
    </row>
    <row r="55" spans="1:6" x14ac:dyDescent="0.25">
      <c r="A55" s="10" t="s">
        <v>45</v>
      </c>
      <c r="B55" s="18">
        <v>4000</v>
      </c>
      <c r="C55" s="23" t="s">
        <v>80</v>
      </c>
      <c r="D55" s="18">
        <v>4000</v>
      </c>
      <c r="E55" s="8">
        <f t="shared" si="5"/>
        <v>1</v>
      </c>
      <c r="F55" s="32"/>
    </row>
    <row r="56" spans="1:6" x14ac:dyDescent="0.25">
      <c r="A56" s="10" t="s">
        <v>46</v>
      </c>
      <c r="B56" s="5">
        <f>SUM(B49:B55)</f>
        <v>192500</v>
      </c>
      <c r="D56" s="5">
        <f>SUM(D49:D55)</f>
        <v>198000</v>
      </c>
      <c r="E56" s="21">
        <f t="shared" si="5"/>
        <v>1.0285714285714285</v>
      </c>
      <c r="F56" s="33"/>
    </row>
    <row r="57" spans="1:6" x14ac:dyDescent="0.25">
      <c r="A57" s="10" t="s">
        <v>47</v>
      </c>
      <c r="B57" s="5">
        <f>SUM(B47+B56)</f>
        <v>1372446.9</v>
      </c>
      <c r="D57" s="5">
        <f>SUM(D47+D56)</f>
        <v>1460560</v>
      </c>
      <c r="E57" s="21">
        <f t="shared" si="5"/>
        <v>1.064201463823482</v>
      </c>
      <c r="F57" s="33"/>
    </row>
    <row r="58" spans="1:6" x14ac:dyDescent="0.25">
      <c r="A58" s="10" t="s">
        <v>48</v>
      </c>
      <c r="B58" s="5">
        <f>SUM(B31-B57)</f>
        <v>493527.10000000009</v>
      </c>
      <c r="D58" s="5">
        <f>SUM(D31-D57)</f>
        <v>553315</v>
      </c>
      <c r="E58" s="21">
        <f t="shared" si="5"/>
        <v>1.1211441073853896</v>
      </c>
      <c r="F58" s="33"/>
    </row>
    <row r="59" spans="1:6" x14ac:dyDescent="0.25">
      <c r="A59" s="10" t="s">
        <v>49</v>
      </c>
      <c r="B59" s="4"/>
      <c r="D59" s="4"/>
      <c r="E59" s="21"/>
      <c r="F59" s="33"/>
    </row>
    <row r="60" spans="1:6" x14ac:dyDescent="0.25">
      <c r="A60" s="10" t="s">
        <v>50</v>
      </c>
      <c r="B60" s="4"/>
      <c r="D60" s="4"/>
      <c r="E60" s="21"/>
      <c r="F60" s="33"/>
    </row>
    <row r="61" spans="1:6" s="12" customFormat="1" x14ac:dyDescent="0.25">
      <c r="A61" s="17" t="s">
        <v>82</v>
      </c>
      <c r="B61" s="11">
        <v>12000</v>
      </c>
      <c r="C61" s="23" t="s">
        <v>80</v>
      </c>
      <c r="D61" s="19">
        <v>16000</v>
      </c>
      <c r="E61" s="8">
        <f t="shared" ref="E61:E81" si="6">D61/B61</f>
        <v>1.3333333333333333</v>
      </c>
      <c r="F61" s="32"/>
    </row>
    <row r="62" spans="1:6" x14ac:dyDescent="0.25">
      <c r="A62" s="10" t="s">
        <v>51</v>
      </c>
      <c r="B62" s="11">
        <v>7200</v>
      </c>
      <c r="C62" s="23" t="s">
        <v>80</v>
      </c>
      <c r="D62" s="11">
        <v>7200</v>
      </c>
      <c r="E62" s="8">
        <f t="shared" si="6"/>
        <v>1</v>
      </c>
      <c r="F62" s="32"/>
    </row>
    <row r="63" spans="1:6" x14ac:dyDescent="0.25">
      <c r="A63" s="25" t="s">
        <v>52</v>
      </c>
      <c r="B63" s="11">
        <v>300</v>
      </c>
      <c r="C63" s="23" t="s">
        <v>80</v>
      </c>
      <c r="D63" s="11">
        <v>300</v>
      </c>
      <c r="E63" s="8">
        <f t="shared" si="6"/>
        <v>1</v>
      </c>
      <c r="F63" s="32"/>
    </row>
    <row r="64" spans="1:6" x14ac:dyDescent="0.25">
      <c r="A64" s="10" t="s">
        <v>53</v>
      </c>
      <c r="B64" s="11">
        <v>10000</v>
      </c>
      <c r="C64" s="22" t="s">
        <v>80</v>
      </c>
      <c r="D64" s="11">
        <v>10000</v>
      </c>
      <c r="E64" s="8">
        <f t="shared" si="6"/>
        <v>1</v>
      </c>
      <c r="F64" s="32"/>
    </row>
    <row r="65" spans="1:6" x14ac:dyDescent="0.25">
      <c r="A65" s="10" t="s">
        <v>54</v>
      </c>
      <c r="B65" s="11">
        <v>15000</v>
      </c>
      <c r="C65" s="22" t="s">
        <v>80</v>
      </c>
      <c r="D65" s="11">
        <v>15000</v>
      </c>
      <c r="E65" s="8">
        <f t="shared" si="6"/>
        <v>1</v>
      </c>
      <c r="F65" s="32"/>
    </row>
    <row r="66" spans="1:6" x14ac:dyDescent="0.25">
      <c r="A66" s="10" t="s">
        <v>55</v>
      </c>
      <c r="B66" s="11">
        <v>52900</v>
      </c>
      <c r="C66" s="22" t="s">
        <v>80</v>
      </c>
      <c r="D66" s="11">
        <v>65000</v>
      </c>
      <c r="E66" s="8">
        <f t="shared" si="6"/>
        <v>1.2287334593572778</v>
      </c>
      <c r="F66" s="32"/>
    </row>
    <row r="67" spans="1:6" x14ac:dyDescent="0.25">
      <c r="A67" s="10" t="s">
        <v>56</v>
      </c>
      <c r="B67" s="11">
        <v>5300</v>
      </c>
      <c r="C67" s="22" t="s">
        <v>80</v>
      </c>
      <c r="D67" s="11">
        <v>5300</v>
      </c>
      <c r="E67" s="8">
        <f t="shared" si="6"/>
        <v>1</v>
      </c>
      <c r="F67" s="32"/>
    </row>
    <row r="68" spans="1:6" x14ac:dyDescent="0.25">
      <c r="A68" s="10" t="s">
        <v>57</v>
      </c>
      <c r="B68" s="11">
        <v>500</v>
      </c>
      <c r="C68" s="22" t="s">
        <v>80</v>
      </c>
      <c r="D68" s="11">
        <v>500</v>
      </c>
      <c r="E68" s="8">
        <f t="shared" si="6"/>
        <v>1</v>
      </c>
      <c r="F68" s="36"/>
    </row>
    <row r="69" spans="1:6" x14ac:dyDescent="0.25">
      <c r="A69" s="10" t="s">
        <v>58</v>
      </c>
      <c r="B69" s="11">
        <v>2500</v>
      </c>
      <c r="C69" s="22" t="s">
        <v>80</v>
      </c>
      <c r="D69" s="11">
        <v>2500</v>
      </c>
      <c r="E69" s="8">
        <f t="shared" si="6"/>
        <v>1</v>
      </c>
      <c r="F69" s="32"/>
    </row>
    <row r="70" spans="1:6" x14ac:dyDescent="0.25">
      <c r="A70" s="10" t="s">
        <v>59</v>
      </c>
      <c r="B70" s="11">
        <v>7500</v>
      </c>
      <c r="C70" s="22" t="s">
        <v>80</v>
      </c>
      <c r="D70" s="11">
        <v>8000</v>
      </c>
      <c r="E70" s="8">
        <f t="shared" si="6"/>
        <v>1.0666666666666667</v>
      </c>
      <c r="F70" s="32"/>
    </row>
    <row r="71" spans="1:6" x14ac:dyDescent="0.25">
      <c r="A71" s="10" t="s">
        <v>60</v>
      </c>
      <c r="B71" s="11">
        <v>8000</v>
      </c>
      <c r="C71" s="22" t="s">
        <v>80</v>
      </c>
      <c r="D71" s="11">
        <v>8000</v>
      </c>
      <c r="E71" s="8">
        <f t="shared" si="6"/>
        <v>1</v>
      </c>
      <c r="F71" s="32"/>
    </row>
    <row r="72" spans="1:6" x14ac:dyDescent="0.25">
      <c r="A72" s="10" t="s">
        <v>61</v>
      </c>
      <c r="B72" s="11">
        <v>4300</v>
      </c>
      <c r="C72" s="23" t="s">
        <v>80</v>
      </c>
      <c r="D72" s="11">
        <v>5000</v>
      </c>
      <c r="E72" s="8">
        <f t="shared" si="6"/>
        <v>1.1627906976744187</v>
      </c>
      <c r="F72" s="36"/>
    </row>
    <row r="73" spans="1:6" x14ac:dyDescent="0.25">
      <c r="A73" s="10" t="s">
        <v>62</v>
      </c>
      <c r="B73" s="11">
        <v>8000</v>
      </c>
      <c r="C73" s="22" t="s">
        <v>80</v>
      </c>
      <c r="D73" s="11">
        <v>15000</v>
      </c>
      <c r="E73" s="8">
        <f t="shared" si="6"/>
        <v>1.875</v>
      </c>
      <c r="F73" s="32"/>
    </row>
    <row r="74" spans="1:6" x14ac:dyDescent="0.25">
      <c r="A74" s="10" t="s">
        <v>63</v>
      </c>
      <c r="B74" s="11">
        <v>1000</v>
      </c>
      <c r="C74" s="22" t="s">
        <v>80</v>
      </c>
      <c r="D74" s="11">
        <v>500</v>
      </c>
      <c r="E74" s="8">
        <f t="shared" si="6"/>
        <v>0.5</v>
      </c>
      <c r="F74" s="32"/>
    </row>
    <row r="75" spans="1:6" x14ac:dyDescent="0.25">
      <c r="A75" s="10" t="s">
        <v>64</v>
      </c>
      <c r="B75" s="11">
        <v>50</v>
      </c>
      <c r="C75" s="22" t="s">
        <v>80</v>
      </c>
      <c r="D75" s="11">
        <v>50</v>
      </c>
      <c r="E75" s="8">
        <f t="shared" si="6"/>
        <v>1</v>
      </c>
      <c r="F75" s="32"/>
    </row>
    <row r="76" spans="1:6" x14ac:dyDescent="0.25">
      <c r="A76" s="25" t="s">
        <v>65</v>
      </c>
      <c r="B76" s="11">
        <v>24000</v>
      </c>
      <c r="C76" s="22" t="s">
        <v>80</v>
      </c>
      <c r="D76" s="11">
        <v>25000</v>
      </c>
      <c r="E76" s="8">
        <f t="shared" si="6"/>
        <v>1.0416666666666667</v>
      </c>
      <c r="F76" s="32"/>
    </row>
    <row r="77" spans="1:6" ht="17.25" customHeight="1" x14ac:dyDescent="0.25">
      <c r="A77" s="10" t="s">
        <v>66</v>
      </c>
      <c r="B77" s="11">
        <v>72000</v>
      </c>
      <c r="C77" s="22" t="s">
        <v>80</v>
      </c>
      <c r="D77" s="19">
        <v>86000</v>
      </c>
      <c r="E77" s="8">
        <f t="shared" si="6"/>
        <v>1.1944444444444444</v>
      </c>
      <c r="F77" s="32"/>
    </row>
    <row r="78" spans="1:6" x14ac:dyDescent="0.25">
      <c r="A78" s="10" t="s">
        <v>67</v>
      </c>
      <c r="B78" s="11">
        <v>4000</v>
      </c>
      <c r="C78" s="23" t="s">
        <v>80</v>
      </c>
      <c r="D78" s="19">
        <v>4000</v>
      </c>
      <c r="E78" s="8">
        <f t="shared" si="6"/>
        <v>1</v>
      </c>
      <c r="F78" s="36"/>
    </row>
    <row r="79" spans="1:6" x14ac:dyDescent="0.25">
      <c r="A79" s="10" t="s">
        <v>68</v>
      </c>
      <c r="B79" s="11">
        <v>2500</v>
      </c>
      <c r="C79" s="22" t="s">
        <v>80</v>
      </c>
      <c r="D79" s="11">
        <v>2500</v>
      </c>
      <c r="E79" s="8">
        <f t="shared" si="6"/>
        <v>1</v>
      </c>
      <c r="F79" s="32"/>
    </row>
    <row r="80" spans="1:6" x14ac:dyDescent="0.25">
      <c r="A80" s="10" t="s">
        <v>69</v>
      </c>
      <c r="B80" s="11">
        <v>14000</v>
      </c>
      <c r="C80" s="23" t="s">
        <v>80</v>
      </c>
      <c r="D80" s="11">
        <v>14000</v>
      </c>
      <c r="E80" s="8">
        <f t="shared" si="6"/>
        <v>1</v>
      </c>
      <c r="F80" s="32"/>
    </row>
    <row r="81" spans="1:6" x14ac:dyDescent="0.25">
      <c r="A81" s="10" t="s">
        <v>70</v>
      </c>
      <c r="B81" s="11">
        <v>6675</v>
      </c>
      <c r="C81" s="22" t="s">
        <v>80</v>
      </c>
      <c r="D81" s="11">
        <v>7400</v>
      </c>
      <c r="E81" s="8">
        <f t="shared" si="6"/>
        <v>1.1086142322097379</v>
      </c>
      <c r="F81" s="32"/>
    </row>
    <row r="82" spans="1:6" ht="16.5" customHeight="1" x14ac:dyDescent="0.25">
      <c r="A82" s="10" t="s">
        <v>71</v>
      </c>
      <c r="B82" s="11"/>
      <c r="D82" s="11"/>
      <c r="E82" s="8"/>
      <c r="F82" s="32"/>
    </row>
    <row r="83" spans="1:6" x14ac:dyDescent="0.25">
      <c r="A83" s="10" t="s">
        <v>72</v>
      </c>
      <c r="B83" s="11">
        <v>65000</v>
      </c>
      <c r="C83" s="22" t="s">
        <v>80</v>
      </c>
      <c r="D83" s="11">
        <v>15000</v>
      </c>
      <c r="E83" s="8">
        <f>D83/B83</f>
        <v>0.23076923076923078</v>
      </c>
      <c r="F83" s="32"/>
    </row>
    <row r="84" spans="1:6" x14ac:dyDescent="0.25">
      <c r="A84" s="10" t="s">
        <v>73</v>
      </c>
      <c r="B84" s="11">
        <v>140000</v>
      </c>
      <c r="C84" s="22" t="s">
        <v>80</v>
      </c>
      <c r="D84" s="11">
        <v>165000</v>
      </c>
      <c r="E84" s="8">
        <f>D84/B84</f>
        <v>1.1785714285714286</v>
      </c>
      <c r="F84" s="32"/>
    </row>
    <row r="85" spans="1:6" x14ac:dyDescent="0.25">
      <c r="A85" s="10" t="s">
        <v>74</v>
      </c>
      <c r="B85" s="5">
        <f t="shared" ref="B85" si="7">SUM(B83:B84)</f>
        <v>205000</v>
      </c>
      <c r="D85" s="5">
        <f>SUM(D83:D84)</f>
        <v>180000</v>
      </c>
      <c r="E85" s="21">
        <f>D85/B85</f>
        <v>0.87804878048780488</v>
      </c>
      <c r="F85" s="33"/>
    </row>
    <row r="86" spans="1:6" x14ac:dyDescent="0.25">
      <c r="A86" s="10" t="s">
        <v>75</v>
      </c>
      <c r="B86" s="5">
        <f>SUM(B61:B84)</f>
        <v>462725</v>
      </c>
      <c r="D86" s="5">
        <f>SUM(D61:D84)</f>
        <v>477250</v>
      </c>
      <c r="E86" s="21">
        <f>D86/B86</f>
        <v>1.0313901345291481</v>
      </c>
      <c r="F86" s="33"/>
    </row>
    <row r="87" spans="1:6" x14ac:dyDescent="0.25">
      <c r="A87" s="10" t="s">
        <v>76</v>
      </c>
      <c r="B87" s="5">
        <v>462725</v>
      </c>
      <c r="D87" s="5">
        <v>477250</v>
      </c>
      <c r="E87" s="21">
        <f>D87/B87</f>
        <v>1.0313901345291481</v>
      </c>
      <c r="F87" s="33"/>
    </row>
    <row r="88" spans="1:6" x14ac:dyDescent="0.25">
      <c r="A88" s="10" t="s">
        <v>77</v>
      </c>
      <c r="B88" s="5">
        <f>SUM(B58-B87)</f>
        <v>30802.100000000093</v>
      </c>
      <c r="D88" s="5">
        <f>SUM(D58-D87)</f>
        <v>76065</v>
      </c>
      <c r="E88" s="21">
        <f t="shared" ref="E88" si="8">D88/B88</f>
        <v>2.4694744838825851</v>
      </c>
      <c r="F88" s="33"/>
    </row>
    <row r="89" spans="1:6" x14ac:dyDescent="0.25">
      <c r="A89" s="10" t="s">
        <v>78</v>
      </c>
      <c r="B89" s="5">
        <v>30802.1</v>
      </c>
      <c r="D89" s="5">
        <v>76065</v>
      </c>
      <c r="E89" s="21">
        <f>D89/B89</f>
        <v>2.4694744838825926</v>
      </c>
      <c r="F89" s="33"/>
    </row>
    <row r="90" spans="1:6" x14ac:dyDescent="0.25">
      <c r="A90" s="1"/>
    </row>
    <row r="93" spans="1:6" x14ac:dyDescent="0.25">
      <c r="A93" s="24"/>
    </row>
  </sheetData>
  <mergeCells count="2">
    <mergeCell ref="A1:E1"/>
    <mergeCell ref="A2:E2"/>
  </mergeCells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B3DF7681AB6F4EAD3537C457D19341" ma:contentTypeVersion="10" ma:contentTypeDescription="Create a new document." ma:contentTypeScope="" ma:versionID="35e920a2da27ff0afa92d65cc81bda2e">
  <xsd:schema xmlns:xsd="http://www.w3.org/2001/XMLSchema" xmlns:xs="http://www.w3.org/2001/XMLSchema" xmlns:p="http://schemas.microsoft.com/office/2006/metadata/properties" xmlns:ns3="31281d20-4edc-4332-9d01-9c292efdf3f9" xmlns:ns4="82ad0f2f-beb3-4b0a-a1f8-d4180a74fd5b" targetNamespace="http://schemas.microsoft.com/office/2006/metadata/properties" ma:root="true" ma:fieldsID="4f815bdc7604d463d53077ab0f2263d3" ns3:_="" ns4:_="">
    <xsd:import namespace="31281d20-4edc-4332-9d01-9c292efdf3f9"/>
    <xsd:import namespace="82ad0f2f-beb3-4b0a-a1f8-d4180a74fd5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81d20-4edc-4332-9d01-9c292efdf3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d0f2f-beb3-4b0a-a1f8-d4180a74f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007509-D13E-4174-950E-90207D2AA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17F1A-0B31-4D84-B957-363F3BC0DC8F}">
  <ds:schemaRefs>
    <ds:schemaRef ds:uri="http://purl.org/dc/elements/1.1/"/>
    <ds:schemaRef ds:uri="31281d20-4edc-4332-9d01-9c292efdf3f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82ad0f2f-beb3-4b0a-a1f8-d4180a74fd5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967947-540C-4111-BD4B-DB554F24C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81d20-4edc-4332-9d01-9c292efdf3f9"/>
    <ds:schemaRef ds:uri="82ad0f2f-beb3-4b0a-a1f8-d4180a74fd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 Overview</vt:lpstr>
      <vt:lpstr>'Budget  Overview'!Print_Area</vt:lpstr>
      <vt:lpstr>'Budget  Overview'!Print_Titles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Lampl</cp:lastModifiedBy>
  <cp:lastPrinted>2026-07-30T22:13:45Z</cp:lastPrinted>
  <dcterms:created xsi:type="dcterms:W3CDTF">2019-07-26T14:51:13Z</dcterms:created>
  <dcterms:modified xsi:type="dcterms:W3CDTF">2026-08-06T16:11:14Z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0x0101003FB3DF7681AB6F4EAD3537C457D19341</vt:lpwstr>
  </property>
</Properties>
</file>